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VictoriaGarvin\Desktop\IA2022\Presentations\"/>
    </mc:Choice>
  </mc:AlternateContent>
  <xr:revisionPtr revIDLastSave="0" documentId="8_{7CF46D88-82F6-4F96-B48B-7C76EEE38E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 FORMA" sheetId="1" r:id="rId1"/>
  </sheets>
  <definedNames>
    <definedName name="_Key1" localSheetId="0" hidden="1">'PRO FORMA'!$C$2</definedName>
    <definedName name="_Order1" localSheetId="0" hidden="1">255</definedName>
    <definedName name="_Sort" localSheetId="0" hidden="1">'PRO FORMA'!#REF!</definedName>
    <definedName name="ACT_GUA">'PRO FORMA'!$H$27</definedName>
    <definedName name="ACT_PC">'PRO FORMA'!$L$44</definedName>
    <definedName name="ACT_PROD">'PRO FORMA'!$L$61</definedName>
    <definedName name="ADV_EXP">'PRO FORMA'!$H$42</definedName>
    <definedName name="GEN_EXP">'PRO FORMA'!$D$60</definedName>
    <definedName name="GROSS">'PRO FORMA'!$L$34</definedName>
    <definedName name="GUA_EXP">'PRO FORMA'!$H$30</definedName>
    <definedName name="NET">'PRO FORMA'!$L$36</definedName>
    <definedName name="_xlnm.Print_Area" localSheetId="0">'PRO FORMA'!$A$1:$M$64</definedName>
    <definedName name="Print_Area_MI">'PRO FORMA'!$B$2:$L$64</definedName>
    <definedName name="PROFIT_LOSS">'PRO FORMA'!$L$37</definedName>
    <definedName name="TIX_FEES">'PRO FORMA'!$L$33</definedName>
    <definedName name="TIX_SOLD">'PRO FORMA'!$L$31</definedName>
    <definedName name="TOT_ATTEN">'PRO FORMA'!$L$32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L14" i="1" s="1"/>
  <c r="H42" i="1"/>
  <c r="D15" i="1" s="1"/>
  <c r="L31" i="1"/>
  <c r="L32" i="1" s="1"/>
  <c r="D60" i="1"/>
  <c r="L33" i="1" l="1"/>
  <c r="L34" i="1" s="1"/>
  <c r="L35" i="1" s="1"/>
  <c r="H14" i="1"/>
  <c r="H47" i="1"/>
  <c r="H48" i="1" s="1"/>
  <c r="L36" i="1" l="1"/>
  <c r="H16" i="1" s="1"/>
  <c r="H15" i="1"/>
  <c r="D14" i="1"/>
  <c r="D18" i="1" s="1"/>
  <c r="L38" i="1" l="1"/>
  <c r="L37" i="1"/>
  <c r="L18" i="1" l="1"/>
  <c r="H18" i="1" l="1"/>
</calcChain>
</file>

<file path=xl/sharedStrings.xml><?xml version="1.0" encoding="utf-8"?>
<sst xmlns="http://schemas.openxmlformats.org/spreadsheetml/2006/main" count="181" uniqueCount="81">
  <si>
    <t xml:space="preserve"> </t>
  </si>
  <si>
    <t>Summary</t>
  </si>
  <si>
    <t>General Expenses</t>
  </si>
  <si>
    <t>Tickets Sold</t>
  </si>
  <si>
    <t>Advertising Expenses</t>
  </si>
  <si>
    <t>Gross</t>
  </si>
  <si>
    <t>Net</t>
  </si>
  <si>
    <t>TOTAL EXPENSES</t>
  </si>
  <si>
    <t xml:space="preserve">  </t>
  </si>
  <si>
    <t>TOTAL</t>
  </si>
  <si>
    <t>RADIO</t>
  </si>
  <si>
    <t>TOTAL TICKETS SOLD</t>
  </si>
  <si>
    <t xml:space="preserve">TOTAL ATTENDANCE </t>
  </si>
  <si>
    <t>MISC</t>
  </si>
  <si>
    <t>GROSS</t>
  </si>
  <si>
    <t>T.V.</t>
  </si>
  <si>
    <t>NET</t>
  </si>
  <si>
    <t>NEWSPAPER</t>
  </si>
  <si>
    <t>POSTERS</t>
  </si>
  <si>
    <t>SPOT</t>
  </si>
  <si>
    <t>ADVERTISING</t>
  </si>
  <si>
    <t>GENERAL COSTS</t>
  </si>
  <si>
    <t xml:space="preserve">  EXPENSES</t>
  </si>
  <si>
    <t>EVENT PRO FORMA</t>
  </si>
  <si>
    <t>Other</t>
  </si>
  <si>
    <t>Comps</t>
  </si>
  <si>
    <t>Ticket Price B</t>
  </si>
  <si>
    <t>Ticket Price C</t>
  </si>
  <si>
    <t>Break Even</t>
  </si>
  <si>
    <t>Gen &amp; Adv Exp</t>
  </si>
  <si>
    <t>Event Profit (Loss)</t>
  </si>
  <si>
    <t>DATE</t>
  </si>
  <si>
    <t>CAPACITY</t>
  </si>
  <si>
    <t>In-house promotion - no outside promoter involvement</t>
  </si>
  <si>
    <t>Ticket Service Fees</t>
  </si>
  <si>
    <t>*see note</t>
  </si>
  <si>
    <t>Goods</t>
  </si>
  <si>
    <t>Contract Labor</t>
  </si>
  <si>
    <t>PTE</t>
  </si>
  <si>
    <t>Earned Revenue TICKET PRICING</t>
  </si>
  <si>
    <t>Members</t>
  </si>
  <si>
    <t>PROJECT</t>
  </si>
  <si>
    <t>DEPT</t>
  </si>
  <si>
    <t>Education</t>
  </si>
  <si>
    <t>Maker Festival</t>
  </si>
  <si>
    <t>Two Days in April</t>
  </si>
  <si>
    <t xml:space="preserve">TOTAL </t>
  </si>
  <si>
    <t>* Marketing amount is an average based previous year.</t>
  </si>
  <si>
    <t>PROFIT (LOSS)</t>
  </si>
  <si>
    <t>CC Fees</t>
  </si>
  <si>
    <t>Expense Name 1</t>
  </si>
  <si>
    <t>Expense Name 2</t>
  </si>
  <si>
    <t>Expense Name 3</t>
  </si>
  <si>
    <t>Expense Name 4</t>
  </si>
  <si>
    <t>Expense Name 5</t>
  </si>
  <si>
    <t>Expense Name 6</t>
  </si>
  <si>
    <t>Expense Name 7</t>
  </si>
  <si>
    <t>Expense Name 8</t>
  </si>
  <si>
    <t>Expense Name 9</t>
  </si>
  <si>
    <t>Expense Name 10</t>
  </si>
  <si>
    <t>Expense Name 11</t>
  </si>
  <si>
    <t>Expense Name 12</t>
  </si>
  <si>
    <t>Expense Name 13</t>
  </si>
  <si>
    <t>Expense Name 14</t>
  </si>
  <si>
    <t>Expense Name 15</t>
  </si>
  <si>
    <t>Expense Name 16</t>
  </si>
  <si>
    <t>Expense Name 17</t>
  </si>
  <si>
    <t>Expense Name 18</t>
  </si>
  <si>
    <t>Expense Name 19</t>
  </si>
  <si>
    <t>Expense Name 20</t>
  </si>
  <si>
    <t>Expense Name 21</t>
  </si>
  <si>
    <t>Expense Name 22</t>
  </si>
  <si>
    <t>Expense Name 23</t>
  </si>
  <si>
    <t>Expense Name 24</t>
  </si>
  <si>
    <t>Expense Name 25</t>
  </si>
  <si>
    <t>Expense Name 26</t>
  </si>
  <si>
    <t>Expense Name 27</t>
  </si>
  <si>
    <t>Expense Name 28</t>
  </si>
  <si>
    <t>Expense Name 29</t>
  </si>
  <si>
    <t>FIXED COST OF ITEMS</t>
  </si>
  <si>
    <t>Fixed Cost of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</si>
</sst>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0.00_)"/>
    <numFmt numFmtId="167" formatCode="&quot;$&quot;#,##0.00"/>
    <numFmt numFmtId="168" formatCode="0.0000"/>
    <numFmt numFmtId="169" formatCode="_(&quot;$&quot;* #,##0_);_(&quot;$&quot;* \(#,##0\);_(&quot;$&quot;* &quot;-&quot;??_);_(@_)"/>
    <numFmt numFmtId="170" formatCode="_(* #,##0_);_(* \(#,##0\);_(* &quot;-&quot;??_);_(@_)"/>
  </numFmts>
  <fonts count="8">
    <font>
      <sz val="10"/>
      <name val="Arial MT"/>
    </font>
    <font>
      <sz val="10"/>
      <name val="Arial"/>
      <family val="2"/>
    </font>
    <font>
      <sz val="14"/>
      <name val="Arial MT"/>
    </font>
    <font>
      <sz val="12"/>
      <name val="Arial MT"/>
    </font>
    <font>
      <b/>
      <sz val="12"/>
      <name val="Arial MT"/>
    </font>
    <font>
      <b/>
      <sz val="20"/>
      <name val="Arial MT"/>
    </font>
    <font>
      <b/>
      <i/>
      <sz val="12"/>
      <name val="Arial MT"/>
    </font>
    <font>
      <b/>
      <i/>
      <sz val="10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166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7">
    <xf numFmtId="166" fontId="0" fillId="0" borderId="0" xfId="0"/>
    <xf numFmtId="166" fontId="0" fillId="0" borderId="0" xfId="0" applyProtection="1"/>
    <xf numFmtId="166" fontId="3" fillId="0" borderId="0" xfId="0" applyFont="1" applyBorder="1"/>
    <xf numFmtId="166" fontId="0" fillId="0" borderId="0" xfId="0" applyBorder="1"/>
    <xf numFmtId="167" fontId="4" fillId="0" borderId="0" xfId="0" applyNumberFormat="1" applyFont="1" applyBorder="1"/>
    <xf numFmtId="1" fontId="0" fillId="0" borderId="0" xfId="0" applyNumberFormat="1" applyBorder="1"/>
    <xf numFmtId="1" fontId="4" fillId="0" borderId="0" xfId="0" applyNumberFormat="1" applyFont="1" applyBorder="1"/>
    <xf numFmtId="166" fontId="0" fillId="0" borderId="0" xfId="0" applyAlignment="1">
      <alignment vertical="center"/>
    </xf>
    <xf numFmtId="166" fontId="3" fillId="0" borderId="9" xfId="0" applyFont="1" applyBorder="1" applyAlignment="1" applyProtection="1">
      <alignment vertical="center"/>
    </xf>
    <xf numFmtId="166" fontId="4" fillId="0" borderId="10" xfId="0" applyFont="1" applyBorder="1" applyAlignment="1" applyProtection="1">
      <alignment vertical="center"/>
    </xf>
    <xf numFmtId="166" fontId="3" fillId="0" borderId="11" xfId="0" applyFont="1" applyBorder="1" applyAlignment="1" applyProtection="1">
      <alignment vertical="center"/>
    </xf>
    <xf numFmtId="166" fontId="3" fillId="0" borderId="9" xfId="0" applyFont="1" applyBorder="1" applyAlignment="1">
      <alignment vertical="center"/>
    </xf>
    <xf numFmtId="166" fontId="3" fillId="0" borderId="10" xfId="0" applyFont="1" applyBorder="1" applyAlignment="1">
      <alignment vertical="center"/>
    </xf>
    <xf numFmtId="169" fontId="3" fillId="0" borderId="12" xfId="2" applyNumberFormat="1" applyFont="1" applyBorder="1" applyAlignment="1" applyProtection="1">
      <alignment vertical="center"/>
    </xf>
    <xf numFmtId="166" fontId="3" fillId="0" borderId="13" xfId="0" applyFont="1" applyBorder="1" applyAlignment="1">
      <alignment vertical="center"/>
    </xf>
    <xf numFmtId="166" fontId="3" fillId="0" borderId="14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</xf>
    <xf numFmtId="169" fontId="3" fillId="0" borderId="16" xfId="2" applyNumberFormat="1" applyFont="1" applyBorder="1" applyAlignment="1" applyProtection="1">
      <alignment vertical="center"/>
    </xf>
    <xf numFmtId="166" fontId="3" fillId="0" borderId="17" xfId="0" applyFont="1" applyBorder="1" applyAlignment="1">
      <alignment vertical="center"/>
    </xf>
    <xf numFmtId="169" fontId="3" fillId="0" borderId="18" xfId="2" applyNumberFormat="1" applyFont="1" applyBorder="1" applyAlignment="1" applyProtection="1">
      <alignment vertical="center"/>
    </xf>
    <xf numFmtId="166" fontId="3" fillId="0" borderId="19" xfId="0" applyFont="1" applyBorder="1" applyAlignment="1">
      <alignment vertical="center"/>
    </xf>
    <xf numFmtId="166" fontId="3" fillId="0" borderId="15" xfId="0" applyFont="1" applyBorder="1" applyAlignment="1">
      <alignment vertical="center"/>
    </xf>
    <xf numFmtId="7" fontId="3" fillId="0" borderId="15" xfId="0" applyNumberFormat="1" applyFont="1" applyBorder="1" applyAlignment="1" applyProtection="1">
      <alignment vertical="center"/>
    </xf>
    <xf numFmtId="166" fontId="3" fillId="0" borderId="20" xfId="0" applyFont="1" applyBorder="1" applyAlignment="1" applyProtection="1">
      <alignment vertical="center"/>
    </xf>
    <xf numFmtId="169" fontId="3" fillId="0" borderId="5" xfId="2" applyNumberFormat="1" applyFont="1" applyBorder="1" applyAlignment="1" applyProtection="1">
      <alignment vertical="center"/>
    </xf>
    <xf numFmtId="166" fontId="3" fillId="0" borderId="14" xfId="0" applyFont="1" applyBorder="1" applyAlignment="1" applyProtection="1">
      <alignment vertical="center"/>
    </xf>
    <xf numFmtId="166" fontId="3" fillId="0" borderId="4" xfId="0" applyFont="1" applyBorder="1" applyAlignment="1">
      <alignment vertical="center"/>
    </xf>
    <xf numFmtId="166" fontId="3" fillId="0" borderId="1" xfId="0" applyFont="1" applyBorder="1" applyAlignment="1">
      <alignment vertical="center"/>
    </xf>
    <xf numFmtId="169" fontId="3" fillId="0" borderId="21" xfId="2" applyNumberFormat="1" applyFont="1" applyBorder="1" applyAlignment="1">
      <alignment vertical="center"/>
    </xf>
    <xf numFmtId="166" fontId="3" fillId="2" borderId="4" xfId="0" applyFont="1" applyFill="1" applyBorder="1" applyAlignment="1">
      <alignment vertical="center"/>
    </xf>
    <xf numFmtId="166" fontId="3" fillId="2" borderId="1" xfId="0" applyFont="1" applyFill="1" applyBorder="1" applyAlignment="1">
      <alignment vertical="center"/>
    </xf>
    <xf numFmtId="169" fontId="3" fillId="2" borderId="2" xfId="2" applyNumberFormat="1" applyFont="1" applyFill="1" applyBorder="1" applyAlignment="1">
      <alignment vertical="center"/>
    </xf>
    <xf numFmtId="166" fontId="3" fillId="0" borderId="3" xfId="0" applyFont="1" applyBorder="1" applyAlignment="1">
      <alignment vertical="center"/>
    </xf>
    <xf numFmtId="166" fontId="3" fillId="0" borderId="0" xfId="0" applyFont="1" applyBorder="1" applyAlignment="1">
      <alignment vertical="center"/>
    </xf>
    <xf numFmtId="169" fontId="3" fillId="0" borderId="30" xfId="2" applyNumberFormat="1" applyFont="1" applyBorder="1" applyAlignment="1">
      <alignment vertical="center"/>
    </xf>
    <xf numFmtId="166" fontId="4" fillId="0" borderId="22" xfId="0" applyFont="1" applyBorder="1" applyAlignment="1">
      <alignment vertical="center"/>
    </xf>
    <xf numFmtId="166" fontId="3" fillId="0" borderId="23" xfId="0" applyFont="1" applyBorder="1" applyAlignment="1">
      <alignment vertical="center"/>
    </xf>
    <xf numFmtId="169" fontId="4" fillId="0" borderId="24" xfId="2" applyNumberFormat="1" applyFont="1" applyBorder="1" applyAlignment="1" applyProtection="1">
      <alignment vertical="center"/>
    </xf>
    <xf numFmtId="166" fontId="4" fillId="2" borderId="25" xfId="0" applyFont="1" applyFill="1" applyBorder="1" applyAlignment="1">
      <alignment vertical="center"/>
    </xf>
    <xf numFmtId="166" fontId="3" fillId="2" borderId="23" xfId="0" applyFont="1" applyFill="1" applyBorder="1" applyAlignment="1">
      <alignment vertical="center"/>
    </xf>
    <xf numFmtId="169" fontId="4" fillId="2" borderId="24" xfId="2" applyNumberFormat="1" applyFont="1" applyFill="1" applyBorder="1" applyAlignment="1" applyProtection="1">
      <alignment vertical="center"/>
    </xf>
    <xf numFmtId="166" fontId="3" fillId="0" borderId="23" xfId="0" applyFont="1" applyBorder="1" applyAlignment="1" applyProtection="1">
      <alignment vertical="center"/>
    </xf>
    <xf numFmtId="166" fontId="4" fillId="0" borderId="25" xfId="0" applyFont="1" applyBorder="1" applyAlignment="1">
      <alignment vertical="center"/>
    </xf>
    <xf numFmtId="169" fontId="4" fillId="0" borderId="26" xfId="0" applyNumberFormat="1" applyFont="1" applyBorder="1" applyAlignment="1" applyProtection="1">
      <alignment vertical="center"/>
    </xf>
    <xf numFmtId="166" fontId="3" fillId="0" borderId="4" xfId="0" applyFont="1" applyBorder="1" applyAlignment="1" applyProtection="1">
      <alignment vertical="center"/>
    </xf>
    <xf numFmtId="166" fontId="3" fillId="0" borderId="1" xfId="0" applyFont="1" applyBorder="1" applyAlignment="1" applyProtection="1">
      <alignment vertical="center"/>
    </xf>
    <xf numFmtId="166" fontId="3" fillId="0" borderId="2" xfId="0" applyFont="1" applyBorder="1" applyAlignment="1" applyProtection="1">
      <alignment horizontal="right" vertical="center"/>
    </xf>
    <xf numFmtId="166" fontId="3" fillId="0" borderId="2" xfId="0" applyFont="1" applyBorder="1" applyAlignment="1" applyProtection="1">
      <alignment vertical="center"/>
    </xf>
    <xf numFmtId="166" fontId="3" fillId="0" borderId="2" xfId="0" applyFont="1" applyBorder="1" applyAlignment="1">
      <alignment vertical="center"/>
    </xf>
    <xf numFmtId="166" fontId="3" fillId="0" borderId="15" xfId="0" applyFont="1" applyBorder="1" applyAlignment="1" applyProtection="1">
      <alignment vertical="center"/>
    </xf>
    <xf numFmtId="169" fontId="3" fillId="0" borderId="16" xfId="2" applyNumberFormat="1" applyFont="1" applyBorder="1" applyAlignment="1" applyProtection="1">
      <alignment horizontal="right" vertical="center"/>
    </xf>
    <xf numFmtId="1" fontId="3" fillId="0" borderId="14" xfId="0" applyNumberFormat="1" applyFont="1" applyBorder="1" applyAlignment="1" applyProtection="1">
      <alignment vertical="center"/>
    </xf>
    <xf numFmtId="166" fontId="0" fillId="0" borderId="15" xfId="0" applyFont="1" applyBorder="1" applyAlignment="1">
      <alignment vertical="center"/>
    </xf>
    <xf numFmtId="0" fontId="3" fillId="0" borderId="16" xfId="0" applyNumberFormat="1" applyFont="1" applyBorder="1" applyAlignment="1" applyProtection="1">
      <alignment vertical="center"/>
    </xf>
    <xf numFmtId="169" fontId="3" fillId="0" borderId="5" xfId="2" applyNumberFormat="1" applyFont="1" applyBorder="1" applyAlignment="1">
      <alignment vertical="center"/>
    </xf>
    <xf numFmtId="166" fontId="4" fillId="0" borderId="3" xfId="0" applyFont="1" applyBorder="1" applyAlignment="1" applyProtection="1">
      <alignment vertical="center"/>
    </xf>
    <xf numFmtId="169" fontId="4" fillId="0" borderId="5" xfId="2" applyNumberFormat="1" applyFont="1" applyBorder="1" applyAlignment="1" applyProtection="1">
      <alignment vertical="center"/>
    </xf>
    <xf numFmtId="166" fontId="3" fillId="0" borderId="6" xfId="0" applyFont="1" applyBorder="1" applyAlignment="1" applyProtection="1">
      <alignment vertical="center"/>
    </xf>
    <xf numFmtId="166" fontId="3" fillId="0" borderId="7" xfId="0" applyFont="1" applyBorder="1" applyAlignment="1" applyProtection="1">
      <alignment vertical="center"/>
    </xf>
    <xf numFmtId="169" fontId="3" fillId="0" borderId="8" xfId="2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vertical="center"/>
    </xf>
    <xf numFmtId="166" fontId="0" fillId="0" borderId="14" xfId="0" applyBorder="1" applyAlignment="1">
      <alignment vertical="center"/>
    </xf>
    <xf numFmtId="166" fontId="0" fillId="0" borderId="15" xfId="0" applyBorder="1" applyAlignment="1">
      <alignment vertical="center"/>
    </xf>
    <xf numFmtId="166" fontId="0" fillId="0" borderId="16" xfId="0" applyBorder="1" applyAlignment="1">
      <alignment vertical="center"/>
    </xf>
    <xf numFmtId="166" fontId="4" fillId="0" borderId="14" xfId="0" applyFont="1" applyBorder="1" applyAlignment="1" applyProtection="1">
      <alignment vertical="center"/>
    </xf>
    <xf numFmtId="166" fontId="4" fillId="0" borderId="15" xfId="0" applyFont="1" applyBorder="1" applyAlignment="1" applyProtection="1">
      <alignment vertical="center"/>
    </xf>
    <xf numFmtId="169" fontId="4" fillId="0" borderId="16" xfId="2" applyNumberFormat="1" applyFont="1" applyBorder="1" applyAlignment="1" applyProtection="1">
      <alignment vertical="center"/>
    </xf>
    <xf numFmtId="168" fontId="3" fillId="0" borderId="15" xfId="0" applyNumberFormat="1" applyFont="1" applyBorder="1" applyAlignment="1" applyProtection="1">
      <alignment vertical="center"/>
    </xf>
    <xf numFmtId="170" fontId="3" fillId="0" borderId="16" xfId="1" applyNumberFormat="1" applyFont="1" applyBorder="1" applyAlignment="1" applyProtection="1">
      <alignment vertical="center"/>
    </xf>
    <xf numFmtId="169" fontId="3" fillId="0" borderId="16" xfId="2" applyNumberFormat="1" applyFont="1" applyBorder="1" applyAlignment="1">
      <alignment vertical="center"/>
    </xf>
    <xf numFmtId="166" fontId="3" fillId="0" borderId="3" xfId="0" applyFont="1" applyBorder="1" applyAlignment="1" applyProtection="1">
      <alignment vertical="center"/>
    </xf>
    <xf numFmtId="166" fontId="0" fillId="0" borderId="0" xfId="0" applyAlignment="1" applyProtection="1">
      <alignment vertical="center"/>
    </xf>
    <xf numFmtId="166" fontId="3" fillId="0" borderId="31" xfId="0" applyFont="1" applyBorder="1" applyAlignment="1" applyProtection="1">
      <alignment vertical="center"/>
    </xf>
    <xf numFmtId="166" fontId="3" fillId="0" borderId="33" xfId="0" applyFont="1" applyBorder="1" applyAlignment="1" applyProtection="1">
      <alignment vertical="center"/>
    </xf>
    <xf numFmtId="169" fontId="3" fillId="0" borderId="32" xfId="2" applyNumberFormat="1" applyFont="1" applyBorder="1" applyAlignment="1" applyProtection="1">
      <alignment vertical="center"/>
    </xf>
    <xf numFmtId="166" fontId="4" fillId="0" borderId="6" xfId="0" applyFont="1" applyBorder="1" applyAlignment="1" applyProtection="1">
      <alignment vertical="center"/>
    </xf>
    <xf numFmtId="166" fontId="4" fillId="0" borderId="7" xfId="0" applyFont="1" applyBorder="1" applyAlignment="1" applyProtection="1">
      <alignment vertical="center"/>
    </xf>
    <xf numFmtId="37" fontId="4" fillId="0" borderId="8" xfId="0" applyNumberFormat="1" applyFont="1" applyBorder="1" applyAlignment="1" applyProtection="1">
      <alignment vertical="center"/>
    </xf>
    <xf numFmtId="166" fontId="4" fillId="0" borderId="31" xfId="0" applyFont="1" applyBorder="1" applyAlignment="1" applyProtection="1">
      <alignment vertical="center"/>
    </xf>
    <xf numFmtId="166" fontId="4" fillId="0" borderId="33" xfId="0" applyFont="1" applyBorder="1" applyAlignment="1" applyProtection="1">
      <alignment vertical="center"/>
    </xf>
    <xf numFmtId="169" fontId="4" fillId="0" borderId="32" xfId="2" applyNumberFormat="1" applyFont="1" applyBorder="1" applyAlignment="1" applyProtection="1">
      <alignment vertical="center"/>
    </xf>
    <xf numFmtId="166" fontId="4" fillId="0" borderId="0" xfId="0" applyFont="1" applyBorder="1"/>
    <xf numFmtId="166" fontId="2" fillId="0" borderId="34" xfId="0" applyFont="1" applyBorder="1"/>
    <xf numFmtId="166" fontId="2" fillId="0" borderId="35" xfId="0" applyFont="1" applyBorder="1"/>
    <xf numFmtId="166" fontId="2" fillId="0" borderId="36" xfId="0" applyFont="1" applyBorder="1"/>
    <xf numFmtId="166" fontId="3" fillId="0" borderId="37" xfId="0" applyFont="1" applyBorder="1"/>
    <xf numFmtId="166" fontId="3" fillId="0" borderId="38" xfId="0" applyFont="1" applyBorder="1"/>
    <xf numFmtId="166" fontId="5" fillId="0" borderId="0" xfId="0" applyFont="1" applyBorder="1"/>
    <xf numFmtId="166" fontId="0" fillId="0" borderId="0" xfId="0" applyBorder="1" applyAlignment="1">
      <alignment vertical="center"/>
    </xf>
    <xf numFmtId="166" fontId="4" fillId="0" borderId="0" xfId="0" applyFont="1" applyBorder="1" applyAlignment="1" applyProtection="1">
      <alignment horizontal="left" vertical="center"/>
    </xf>
    <xf numFmtId="166" fontId="3" fillId="0" borderId="0" xfId="0" applyFont="1" applyBorder="1" applyAlignment="1" applyProtection="1">
      <alignment vertical="center"/>
    </xf>
    <xf numFmtId="166" fontId="3" fillId="0" borderId="38" xfId="0" applyFont="1" applyBorder="1" applyProtection="1"/>
    <xf numFmtId="166" fontId="3" fillId="0" borderId="0" xfId="0" applyFont="1" applyBorder="1" applyAlignment="1" applyProtection="1">
      <alignment horizontal="left" vertical="center"/>
    </xf>
    <xf numFmtId="166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vertical="center"/>
    </xf>
    <xf numFmtId="166" fontId="4" fillId="0" borderId="0" xfId="0" applyFont="1" applyBorder="1" applyAlignment="1" applyProtection="1">
      <alignment vertical="center"/>
    </xf>
    <xf numFmtId="166" fontId="3" fillId="0" borderId="39" xfId="0" applyFont="1" applyBorder="1"/>
    <xf numFmtId="166" fontId="3" fillId="0" borderId="40" xfId="0" applyFont="1" applyBorder="1" applyAlignment="1" applyProtection="1">
      <alignment vertical="center"/>
    </xf>
    <xf numFmtId="166" fontId="3" fillId="0" borderId="40" xfId="0" applyFont="1" applyBorder="1" applyAlignment="1">
      <alignment vertical="center"/>
    </xf>
    <xf numFmtId="166" fontId="3" fillId="0" borderId="41" xfId="0" applyFont="1" applyBorder="1" applyProtection="1"/>
    <xf numFmtId="166" fontId="3" fillId="4" borderId="0" xfId="0" applyFont="1" applyFill="1" applyBorder="1"/>
    <xf numFmtId="1" fontId="4" fillId="5" borderId="0" xfId="0" applyNumberFormat="1" applyFont="1" applyFill="1" applyBorder="1" applyAlignment="1" applyProtection="1">
      <alignment vertical="center"/>
    </xf>
    <xf numFmtId="166" fontId="3" fillId="5" borderId="0" xfId="0" applyFont="1" applyFill="1" applyBorder="1" applyAlignment="1">
      <alignment vertical="center"/>
    </xf>
    <xf numFmtId="166" fontId="3" fillId="4" borderId="0" xfId="0" applyFont="1" applyFill="1" applyBorder="1" applyAlignment="1" applyProtection="1">
      <alignment vertical="center"/>
    </xf>
    <xf numFmtId="166" fontId="0" fillId="4" borderId="0" xfId="0" applyFill="1" applyBorder="1" applyAlignment="1">
      <alignment vertical="center"/>
    </xf>
    <xf numFmtId="166" fontId="4" fillId="4" borderId="0" xfId="0" applyFont="1" applyFill="1" applyBorder="1" applyAlignment="1" applyProtection="1">
      <alignment horizontal="left" vertical="center"/>
    </xf>
    <xf numFmtId="164" fontId="4" fillId="5" borderId="0" xfId="0" applyNumberFormat="1" applyFont="1" applyFill="1" applyBorder="1" applyAlignment="1" applyProtection="1">
      <alignment horizontal="left" vertical="center"/>
    </xf>
    <xf numFmtId="166" fontId="3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 applyProtection="1">
      <alignment vertical="center"/>
    </xf>
    <xf numFmtId="166" fontId="4" fillId="5" borderId="0" xfId="0" applyFont="1" applyFill="1" applyBorder="1" applyAlignment="1" applyProtection="1">
      <alignment vertical="center"/>
    </xf>
    <xf numFmtId="37" fontId="4" fillId="5" borderId="0" xfId="0" applyNumberFormat="1" applyFont="1" applyFill="1" applyBorder="1" applyAlignment="1" applyProtection="1">
      <alignment horizontal="left" vertical="center"/>
    </xf>
    <xf numFmtId="166" fontId="4" fillId="0" borderId="4" xfId="0" applyFont="1" applyBorder="1" applyAlignment="1" applyProtection="1">
      <alignment vertical="center"/>
    </xf>
    <xf numFmtId="166" fontId="4" fillId="0" borderId="1" xfId="0" applyFont="1" applyBorder="1" applyAlignment="1" applyProtection="1">
      <alignment vertical="center"/>
    </xf>
    <xf numFmtId="170" fontId="4" fillId="0" borderId="2" xfId="1" applyNumberFormat="1" applyFont="1" applyBorder="1" applyAlignment="1" applyProtection="1">
      <alignment horizontal="right" vertical="center"/>
    </xf>
    <xf numFmtId="169" fontId="4" fillId="0" borderId="8" xfId="2" applyNumberFormat="1" applyFont="1" applyBorder="1" applyAlignment="1" applyProtection="1">
      <alignment vertical="center"/>
    </xf>
    <xf numFmtId="166" fontId="3" fillId="0" borderId="33" xfId="0" applyFont="1" applyBorder="1"/>
    <xf numFmtId="166" fontId="3" fillId="0" borderId="45" xfId="0" applyFont="1" applyBorder="1"/>
    <xf numFmtId="169" fontId="3" fillId="0" borderId="32" xfId="2" applyNumberFormat="1" applyFont="1" applyBorder="1"/>
    <xf numFmtId="166" fontId="6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6" fontId="0" fillId="0" borderId="0" xfId="0" applyBorder="1" applyAlignment="1">
      <alignment horizontal="center" vertical="center"/>
    </xf>
    <xf numFmtId="169" fontId="3" fillId="0" borderId="16" xfId="2" applyNumberFormat="1" applyFont="1" applyFill="1" applyBorder="1" applyAlignment="1" applyProtection="1">
      <alignment vertical="center"/>
    </xf>
    <xf numFmtId="169" fontId="3" fillId="0" borderId="5" xfId="2" applyNumberFormat="1" applyFont="1" applyFill="1" applyBorder="1" applyAlignment="1" applyProtection="1">
      <alignment vertical="center"/>
    </xf>
    <xf numFmtId="169" fontId="4" fillId="0" borderId="5" xfId="2" applyNumberFormat="1" applyFont="1" applyFill="1" applyBorder="1" applyAlignment="1" applyProtection="1">
      <alignment vertical="center"/>
    </xf>
    <xf numFmtId="166" fontId="3" fillId="0" borderId="8" xfId="0" applyFont="1" applyFill="1" applyBorder="1" applyAlignment="1" applyProtection="1">
      <alignment vertical="center"/>
    </xf>
    <xf numFmtId="166" fontId="4" fillId="3" borderId="27" xfId="0" applyFont="1" applyFill="1" applyBorder="1" applyAlignment="1" applyProtection="1">
      <alignment horizontal="center" vertical="center"/>
    </xf>
    <xf numFmtId="166" fontId="4" fillId="3" borderId="28" xfId="0" applyFont="1" applyFill="1" applyBorder="1" applyAlignment="1" applyProtection="1">
      <alignment horizontal="center" vertical="center"/>
    </xf>
    <xf numFmtId="166" fontId="4" fillId="3" borderId="29" xfId="0" applyFont="1" applyFill="1" applyBorder="1" applyAlignment="1" applyProtection="1">
      <alignment horizontal="center" vertical="center"/>
    </xf>
    <xf numFmtId="166" fontId="4" fillId="3" borderId="27" xfId="0" applyFont="1" applyFill="1" applyBorder="1" applyAlignment="1">
      <alignment horizontal="center" vertical="center"/>
    </xf>
    <xf numFmtId="166" fontId="0" fillId="0" borderId="28" xfId="0" applyBorder="1" applyAlignment="1">
      <alignment horizontal="center" vertical="center"/>
    </xf>
    <xf numFmtId="166" fontId="0" fillId="0" borderId="29" xfId="0" applyBorder="1" applyAlignment="1">
      <alignment horizontal="center" vertical="center"/>
    </xf>
    <xf numFmtId="166" fontId="3" fillId="0" borderId="42" xfId="0" applyFont="1" applyFill="1" applyBorder="1" applyAlignment="1">
      <alignment horizontal="center" vertical="center"/>
    </xf>
    <xf numFmtId="166" fontId="0" fillId="0" borderId="43" xfId="0" applyFill="1" applyBorder="1" applyAlignment="1">
      <alignment horizontal="center" vertical="center"/>
    </xf>
    <xf numFmtId="166" fontId="0" fillId="0" borderId="44" xfId="0" applyFill="1" applyBorder="1" applyAlignment="1">
      <alignment horizontal="center" vertical="center"/>
    </xf>
    <xf numFmtId="166" fontId="0" fillId="0" borderId="0" xfId="0" applyBorder="1" applyAlignment="1">
      <alignment horizontal="left" vertical="center" wrapText="1"/>
    </xf>
    <xf numFmtId="166" fontId="4" fillId="3" borderId="28" xfId="0" applyFont="1" applyFill="1" applyBorder="1" applyAlignment="1">
      <alignment horizontal="center" vertical="center"/>
    </xf>
    <xf numFmtId="166" fontId="4" fillId="3" borderId="29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232463</xdr:colOff>
      <xdr:row>0</xdr:row>
      <xdr:rowOff>160493</xdr:rowOff>
    </xdr:from>
    <xdr:to>
      <xdr:col>2</xdr:col>
      <xdr:colOff>453337</xdr:colOff>
      <xdr:row>6</xdr:row>
      <xdr:rowOff>160493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9463" y="160493"/>
          <a:ext cx="1262274" cy="1206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Q93"/>
  <sheetViews>
    <sheetView showGridLines="0" tabSelected="1" zoomScale="75" zoomScaleNormal="75" workbookViewId="0">
      <selection activeCell="H5" sqref="H5"/>
    </sheetView>
  </sheetViews>
  <sheetFormatPr defaultColWidth="9.7265625" defaultRowHeight="12.5"/>
  <cols>
    <col min="1" max="1" width="1.7265625" customWidth="1"/>
    <col min="2" max="2" width="14.6328125" customWidth="1"/>
    <col min="3" max="3" width="12.7265625" customWidth="1"/>
    <col min="4" max="4" width="14.6328125" customWidth="1"/>
    <col min="5" max="5" width="2.36328125" customWidth="1"/>
    <col min="6" max="6" width="14.6328125" customWidth="1"/>
    <col min="7" max="7" width="12.7265625" customWidth="1"/>
    <col min="8" max="8" width="14.6328125" customWidth="1"/>
    <col min="9" max="9" width="2.36328125" customWidth="1"/>
    <col min="10" max="10" width="14.6328125" customWidth="1"/>
    <col min="11" max="11" width="12.7265625" customWidth="1"/>
    <col min="12" max="12" width="14.7265625" customWidth="1"/>
    <col min="13" max="13" width="1.36328125" customWidth="1"/>
    <col min="14" max="14" width="19.7265625" customWidth="1"/>
    <col min="15" max="15" width="14.6328125" bestFit="1" customWidth="1"/>
    <col min="16" max="16" width="10" bestFit="1" customWidth="1"/>
  </cols>
  <sheetData>
    <row r="1" spans="1:14" ht="15" customHeight="1" thickTop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4" ht="2.25" customHeight="1">
      <c r="A2" s="85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86"/>
    </row>
    <row r="3" spans="1:14" ht="32.25" customHeight="1">
      <c r="A3" s="85"/>
      <c r="B3" s="2"/>
      <c r="C3" s="2"/>
      <c r="D3" s="2"/>
      <c r="E3" s="2"/>
      <c r="F3" s="2"/>
      <c r="G3" s="2"/>
      <c r="H3" s="2"/>
      <c r="I3" s="87" t="s">
        <v>23</v>
      </c>
      <c r="J3" s="3"/>
      <c r="K3" s="2"/>
      <c r="L3" s="2"/>
      <c r="M3" s="86"/>
    </row>
    <row r="4" spans="1:14" ht="15" customHeight="1">
      <c r="A4" s="8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6"/>
    </row>
    <row r="5" spans="1:14" ht="15" customHeight="1">
      <c r="A5" s="8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6"/>
    </row>
    <row r="6" spans="1:14" ht="15" customHeight="1">
      <c r="A6" s="8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6"/>
    </row>
    <row r="7" spans="1:14" ht="15" customHeight="1">
      <c r="A7" s="85"/>
      <c r="B7" s="2"/>
      <c r="C7" s="2"/>
      <c r="D7" s="100"/>
      <c r="E7" s="100"/>
      <c r="F7" s="100"/>
      <c r="G7" s="100"/>
      <c r="H7" s="100"/>
      <c r="I7" s="100"/>
      <c r="J7" s="100"/>
      <c r="K7" s="100"/>
      <c r="L7" s="2"/>
      <c r="M7" s="86"/>
    </row>
    <row r="8" spans="1:14" ht="15" customHeight="1">
      <c r="A8" s="85"/>
      <c r="B8" s="2"/>
      <c r="C8" s="2"/>
      <c r="D8" s="100"/>
      <c r="E8" s="100"/>
      <c r="F8" s="100"/>
      <c r="G8" s="100"/>
      <c r="H8" s="100"/>
      <c r="I8" s="100"/>
      <c r="J8" s="100"/>
      <c r="K8" s="100"/>
      <c r="L8" s="2"/>
      <c r="M8" s="86"/>
    </row>
    <row r="9" spans="1:14" ht="15" customHeight="1">
      <c r="A9" s="85"/>
      <c r="B9" s="88"/>
      <c r="C9" s="89" t="s">
        <v>41</v>
      </c>
      <c r="D9" s="101" t="s">
        <v>44</v>
      </c>
      <c r="E9" s="102"/>
      <c r="F9" s="102"/>
      <c r="G9" s="103"/>
      <c r="H9" s="104"/>
      <c r="I9" s="105" t="s">
        <v>31</v>
      </c>
      <c r="J9" s="104"/>
      <c r="K9" s="106" t="s">
        <v>45</v>
      </c>
      <c r="L9" s="90"/>
      <c r="M9" s="91"/>
      <c r="N9" s="1"/>
    </row>
    <row r="10" spans="1:14" ht="15" customHeight="1">
      <c r="A10" s="85"/>
      <c r="B10" s="88"/>
      <c r="C10" s="92" t="s">
        <v>0</v>
      </c>
      <c r="D10" s="103"/>
      <c r="E10" s="107"/>
      <c r="F10" s="107"/>
      <c r="G10" s="103" t="s">
        <v>0</v>
      </c>
      <c r="H10" s="104"/>
      <c r="I10" s="103" t="s">
        <v>0</v>
      </c>
      <c r="J10" s="104"/>
      <c r="K10" s="108" t="s">
        <v>0</v>
      </c>
      <c r="L10" s="90"/>
      <c r="M10" s="91"/>
      <c r="N10" s="1"/>
    </row>
    <row r="11" spans="1:14" ht="15" customHeight="1">
      <c r="A11" s="85"/>
      <c r="B11" s="88"/>
      <c r="C11" s="89" t="s">
        <v>42</v>
      </c>
      <c r="D11" s="109" t="s">
        <v>43</v>
      </c>
      <c r="E11" s="102"/>
      <c r="F11" s="102"/>
      <c r="G11" s="107"/>
      <c r="H11" s="104"/>
      <c r="I11" s="105" t="s">
        <v>32</v>
      </c>
      <c r="J11" s="104"/>
      <c r="K11" s="110">
        <v>1000</v>
      </c>
      <c r="L11" s="90"/>
      <c r="M11" s="91"/>
      <c r="N11" s="1"/>
    </row>
    <row r="12" spans="1:14" ht="15" customHeight="1" thickBot="1">
      <c r="A12" s="8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86"/>
    </row>
    <row r="13" spans="1:14" ht="15" customHeight="1" thickBot="1">
      <c r="A13" s="85"/>
      <c r="B13" s="93" t="s">
        <v>0</v>
      </c>
      <c r="C13" s="90"/>
      <c r="D13" s="90" t="s">
        <v>0</v>
      </c>
      <c r="E13" s="33"/>
      <c r="F13" s="8"/>
      <c r="G13" s="9" t="s">
        <v>1</v>
      </c>
      <c r="H13" s="10"/>
      <c r="I13" s="90"/>
      <c r="J13" s="90"/>
      <c r="K13" s="94" t="s">
        <v>0</v>
      </c>
      <c r="L13" s="33"/>
      <c r="M13" s="86"/>
    </row>
    <row r="14" spans="1:14" ht="15" customHeight="1">
      <c r="A14" s="85"/>
      <c r="B14" s="11" t="s">
        <v>2</v>
      </c>
      <c r="C14" s="12"/>
      <c r="D14" s="13">
        <f>GEN_EXP</f>
        <v>4200</v>
      </c>
      <c r="E14" s="14"/>
      <c r="F14" s="15" t="s">
        <v>3</v>
      </c>
      <c r="G14" s="16"/>
      <c r="H14" s="68">
        <f>TIX_SOLD</f>
        <v>350</v>
      </c>
      <c r="I14" s="14"/>
      <c r="J14" s="18" t="s">
        <v>80</v>
      </c>
      <c r="K14" s="14"/>
      <c r="L14" s="19">
        <f>GUA_EXP</f>
        <v>1400</v>
      </c>
      <c r="M14" s="86"/>
    </row>
    <row r="15" spans="1:14" ht="15" customHeight="1">
      <c r="A15" s="85"/>
      <c r="B15" s="20" t="s">
        <v>4</v>
      </c>
      <c r="C15" s="21"/>
      <c r="D15" s="17">
        <f>ADV_EXP</f>
        <v>1000</v>
      </c>
      <c r="E15" s="33"/>
      <c r="F15" s="15" t="s">
        <v>5</v>
      </c>
      <c r="G15" s="22"/>
      <c r="H15" s="17">
        <f>GROSS</f>
        <v>13362.5</v>
      </c>
      <c r="I15" s="33"/>
      <c r="J15" s="26"/>
      <c r="K15" s="27"/>
      <c r="L15" s="28"/>
      <c r="M15" s="86"/>
    </row>
    <row r="16" spans="1:14" ht="15" customHeight="1">
      <c r="A16" s="85"/>
      <c r="B16" s="23"/>
      <c r="C16" s="90"/>
      <c r="D16" s="24"/>
      <c r="E16" s="33"/>
      <c r="F16" s="25" t="s">
        <v>6</v>
      </c>
      <c r="G16" s="22"/>
      <c r="H16" s="17">
        <f>NET</f>
        <v>12961.625</v>
      </c>
      <c r="I16" s="90" t="s">
        <v>0</v>
      </c>
      <c r="J16" s="26"/>
      <c r="K16" s="27"/>
      <c r="L16" s="28"/>
      <c r="M16" s="86"/>
    </row>
    <row r="17" spans="1:15" ht="15" customHeight="1">
      <c r="A17" s="85"/>
      <c r="B17" s="23"/>
      <c r="C17" s="90"/>
      <c r="D17" s="24"/>
      <c r="E17" s="33"/>
      <c r="F17" s="29"/>
      <c r="G17" s="30"/>
      <c r="H17" s="31"/>
      <c r="I17" s="90"/>
      <c r="J17" s="32"/>
      <c r="K17" s="33"/>
      <c r="L17" s="34"/>
      <c r="M17" s="86"/>
    </row>
    <row r="18" spans="1:15" ht="15" customHeight="1" thickBot="1">
      <c r="A18" s="85"/>
      <c r="B18" s="35" t="s">
        <v>7</v>
      </c>
      <c r="C18" s="36"/>
      <c r="D18" s="37">
        <f>SUM(D14:D16)</f>
        <v>5200</v>
      </c>
      <c r="E18" s="36"/>
      <c r="F18" s="38" t="s">
        <v>48</v>
      </c>
      <c r="G18" s="39"/>
      <c r="H18" s="40">
        <f>SUM(H16-D18-L18)</f>
        <v>6361.625</v>
      </c>
      <c r="I18" s="41"/>
      <c r="J18" s="42" t="s">
        <v>46</v>
      </c>
      <c r="K18" s="36"/>
      <c r="L18" s="43">
        <f>IF(L15&gt;0,L15, 0)+L14</f>
        <v>1400</v>
      </c>
      <c r="M18" s="86"/>
    </row>
    <row r="19" spans="1:15" ht="15" customHeight="1">
      <c r="A19" s="85"/>
      <c r="B19" s="90"/>
      <c r="C19" s="90"/>
      <c r="D19" s="90"/>
      <c r="E19" s="33"/>
      <c r="F19" s="90"/>
      <c r="G19" s="90"/>
      <c r="H19" s="90"/>
      <c r="I19" s="90"/>
      <c r="J19" s="33"/>
      <c r="K19" s="33" t="s">
        <v>0</v>
      </c>
      <c r="L19" s="33" t="s">
        <v>0</v>
      </c>
      <c r="M19" s="86"/>
    </row>
    <row r="20" spans="1:15" ht="15" customHeight="1" thickBot="1">
      <c r="A20" s="85"/>
      <c r="B20" s="90"/>
      <c r="C20" s="90"/>
      <c r="D20" s="90"/>
      <c r="E20" s="33"/>
      <c r="F20" s="90"/>
      <c r="G20" s="90"/>
      <c r="H20" s="90"/>
      <c r="I20" s="90"/>
      <c r="J20" s="33"/>
      <c r="K20" s="33"/>
      <c r="L20" s="33"/>
      <c r="M20" s="86"/>
    </row>
    <row r="21" spans="1:15" ht="15" customHeight="1" thickTop="1" thickBot="1">
      <c r="A21" s="85"/>
      <c r="B21" s="125" t="s">
        <v>21</v>
      </c>
      <c r="C21" s="126"/>
      <c r="D21" s="127"/>
      <c r="E21" s="33"/>
      <c r="F21" s="125" t="s">
        <v>79</v>
      </c>
      <c r="G21" s="126"/>
      <c r="H21" s="127"/>
      <c r="I21" s="90" t="s">
        <v>0</v>
      </c>
      <c r="J21" s="128" t="s">
        <v>39</v>
      </c>
      <c r="K21" s="129"/>
      <c r="L21" s="130"/>
      <c r="M21" s="86"/>
    </row>
    <row r="22" spans="1:15" ht="15" customHeight="1" thickTop="1">
      <c r="A22" s="85"/>
      <c r="B22" s="44" t="s">
        <v>0</v>
      </c>
      <c r="C22" s="45"/>
      <c r="D22" s="46" t="s">
        <v>0</v>
      </c>
      <c r="E22" s="33"/>
      <c r="F22" s="44" t="s">
        <v>0</v>
      </c>
      <c r="G22" s="45" t="s">
        <v>0</v>
      </c>
      <c r="H22" s="47" t="s">
        <v>8</v>
      </c>
      <c r="I22" s="90" t="s">
        <v>0</v>
      </c>
      <c r="J22" s="26"/>
      <c r="K22" s="27"/>
      <c r="L22" s="48"/>
      <c r="M22" s="86"/>
    </row>
    <row r="23" spans="1:15" ht="15" customHeight="1">
      <c r="A23" s="85"/>
      <c r="B23" s="25" t="s">
        <v>50</v>
      </c>
      <c r="C23" s="49"/>
      <c r="D23" s="50">
        <v>0</v>
      </c>
      <c r="E23" s="33"/>
      <c r="F23" s="51" t="s">
        <v>36</v>
      </c>
      <c r="G23" s="52"/>
      <c r="H23" s="17">
        <v>600</v>
      </c>
      <c r="I23" s="90" t="s">
        <v>0</v>
      </c>
      <c r="J23" s="25" t="s">
        <v>25</v>
      </c>
      <c r="K23" s="49"/>
      <c r="L23" s="53">
        <v>10</v>
      </c>
      <c r="M23" s="86"/>
    </row>
    <row r="24" spans="1:15" ht="15" customHeight="1">
      <c r="A24" s="85"/>
      <c r="B24" s="25" t="s">
        <v>51</v>
      </c>
      <c r="C24" s="49"/>
      <c r="D24" s="50">
        <v>500</v>
      </c>
      <c r="E24" s="33"/>
      <c r="F24" s="25" t="s">
        <v>37</v>
      </c>
      <c r="G24" s="52"/>
      <c r="H24" s="17">
        <v>500</v>
      </c>
      <c r="I24" s="90" t="s">
        <v>0</v>
      </c>
      <c r="J24" s="25" t="s">
        <v>40</v>
      </c>
      <c r="K24" s="49"/>
      <c r="L24" s="17">
        <v>15</v>
      </c>
      <c r="M24" s="86"/>
    </row>
    <row r="25" spans="1:15" ht="15" customHeight="1">
      <c r="A25" s="85"/>
      <c r="B25" s="25" t="s">
        <v>52</v>
      </c>
      <c r="C25" s="49"/>
      <c r="D25" s="50">
        <v>600</v>
      </c>
      <c r="E25" s="33"/>
      <c r="F25" s="51" t="s">
        <v>38</v>
      </c>
      <c r="G25" s="52"/>
      <c r="H25" s="17">
        <v>300</v>
      </c>
      <c r="I25" s="90" t="s">
        <v>0</v>
      </c>
      <c r="J25" s="25" t="s">
        <v>3</v>
      </c>
      <c r="K25" s="49"/>
      <c r="L25" s="53">
        <v>100</v>
      </c>
      <c r="M25" s="86"/>
    </row>
    <row r="26" spans="1:15" ht="15" customHeight="1">
      <c r="A26" s="85"/>
      <c r="B26" s="25" t="s">
        <v>53</v>
      </c>
      <c r="C26" s="49"/>
      <c r="D26" s="50">
        <v>700</v>
      </c>
      <c r="E26" s="33"/>
      <c r="F26" s="25" t="s">
        <v>24</v>
      </c>
      <c r="G26" s="52"/>
      <c r="H26" s="17">
        <v>0</v>
      </c>
      <c r="I26" s="90" t="s">
        <v>0</v>
      </c>
      <c r="J26" s="25" t="s">
        <v>26</v>
      </c>
      <c r="K26" s="49"/>
      <c r="L26" s="17">
        <v>45</v>
      </c>
      <c r="M26" s="86"/>
    </row>
    <row r="27" spans="1:15" ht="15" customHeight="1">
      <c r="A27" s="85"/>
      <c r="B27" s="25" t="s">
        <v>54</v>
      </c>
      <c r="C27" s="49"/>
      <c r="D27" s="50">
        <v>0</v>
      </c>
      <c r="E27" s="33"/>
      <c r="F27" s="51" t="s">
        <v>24</v>
      </c>
      <c r="G27" s="52"/>
      <c r="H27" s="17">
        <v>0</v>
      </c>
      <c r="I27" s="90" t="s">
        <v>0</v>
      </c>
      <c r="J27" s="44" t="s">
        <v>3</v>
      </c>
      <c r="K27" s="45"/>
      <c r="L27" s="60">
        <v>250</v>
      </c>
      <c r="M27" s="86"/>
    </row>
    <row r="28" spans="1:15" ht="15" customHeight="1">
      <c r="A28" s="85"/>
      <c r="B28" s="25" t="s">
        <v>55</v>
      </c>
      <c r="C28" s="49"/>
      <c r="D28" s="50">
        <v>300</v>
      </c>
      <c r="E28" s="33"/>
      <c r="F28" s="25" t="s">
        <v>24</v>
      </c>
      <c r="G28" s="52"/>
      <c r="H28" s="17">
        <v>0</v>
      </c>
      <c r="I28" s="90" t="s">
        <v>0</v>
      </c>
      <c r="J28" s="25" t="s">
        <v>27</v>
      </c>
      <c r="K28" s="49"/>
      <c r="L28" s="17">
        <v>30</v>
      </c>
      <c r="M28" s="86"/>
    </row>
    <row r="29" spans="1:15" ht="15" customHeight="1">
      <c r="A29" s="85"/>
      <c r="B29" s="25" t="s">
        <v>56</v>
      </c>
      <c r="C29" s="49"/>
      <c r="D29" s="50">
        <v>300</v>
      </c>
      <c r="E29" s="33"/>
      <c r="F29" s="32"/>
      <c r="G29" s="33"/>
      <c r="H29" s="54"/>
      <c r="I29" s="90" t="s">
        <v>0</v>
      </c>
      <c r="J29" s="25" t="s">
        <v>3</v>
      </c>
      <c r="K29" s="49"/>
      <c r="L29" s="53">
        <v>0</v>
      </c>
      <c r="M29" s="86"/>
      <c r="N29" s="2" t="s">
        <v>0</v>
      </c>
    </row>
    <row r="30" spans="1:15" ht="15" customHeight="1">
      <c r="A30" s="85"/>
      <c r="B30" s="25" t="s">
        <v>57</v>
      </c>
      <c r="C30" s="49"/>
      <c r="D30" s="50">
        <v>0</v>
      </c>
      <c r="E30" s="33"/>
      <c r="F30" s="55" t="s">
        <v>9</v>
      </c>
      <c r="G30" s="95" t="s">
        <v>0</v>
      </c>
      <c r="H30" s="56">
        <f>SUM(H23:H28)</f>
        <v>1400</v>
      </c>
      <c r="I30" s="90" t="s">
        <v>0</v>
      </c>
      <c r="J30" s="61"/>
      <c r="K30" s="62"/>
      <c r="L30" s="63"/>
      <c r="M30" s="86"/>
      <c r="N30" s="6" t="s">
        <v>0</v>
      </c>
    </row>
    <row r="31" spans="1:15" ht="15" customHeight="1">
      <c r="A31" s="85"/>
      <c r="B31" s="25" t="s">
        <v>58</v>
      </c>
      <c r="C31" s="49"/>
      <c r="D31" s="50">
        <v>0</v>
      </c>
      <c r="E31" s="33"/>
      <c r="F31" s="57" t="s">
        <v>0</v>
      </c>
      <c r="G31" s="58" t="s">
        <v>0</v>
      </c>
      <c r="H31" s="59" t="s">
        <v>0</v>
      </c>
      <c r="I31" s="90" t="s">
        <v>0</v>
      </c>
      <c r="J31" s="75" t="s">
        <v>11</v>
      </c>
      <c r="K31" s="76"/>
      <c r="L31" s="77">
        <f>SUM(L25+L27+L29)</f>
        <v>350</v>
      </c>
      <c r="M31" s="86"/>
      <c r="N31" s="6" t="s">
        <v>0</v>
      </c>
    </row>
    <row r="32" spans="1:15" ht="15" customHeight="1" thickBot="1">
      <c r="A32" s="85"/>
      <c r="B32" s="25" t="s">
        <v>59</v>
      </c>
      <c r="C32" s="49"/>
      <c r="D32" s="50">
        <v>0</v>
      </c>
      <c r="E32" s="33"/>
      <c r="F32" s="88"/>
      <c r="G32" s="88"/>
      <c r="H32" s="88"/>
      <c r="I32" s="90" t="s">
        <v>0</v>
      </c>
      <c r="J32" s="111" t="s">
        <v>12</v>
      </c>
      <c r="K32" s="112"/>
      <c r="L32" s="113">
        <f>SUM(L23+TIX_SOLD)</f>
        <v>360</v>
      </c>
      <c r="M32" s="86"/>
      <c r="N32" s="6" t="s">
        <v>0</v>
      </c>
      <c r="O32" t="s">
        <v>0</v>
      </c>
    </row>
    <row r="33" spans="1:17" ht="15" customHeight="1" thickTop="1" thickBot="1">
      <c r="A33" s="85"/>
      <c r="B33" s="25" t="s">
        <v>60</v>
      </c>
      <c r="C33" s="49"/>
      <c r="D33" s="50">
        <v>0</v>
      </c>
      <c r="E33" s="33"/>
      <c r="F33" s="128" t="s">
        <v>20</v>
      </c>
      <c r="G33" s="129"/>
      <c r="H33" s="130"/>
      <c r="I33" s="90" t="s">
        <v>8</v>
      </c>
      <c r="J33" s="115" t="s">
        <v>34</v>
      </c>
      <c r="K33" s="116"/>
      <c r="L33" s="117">
        <f>SUM(TIX_SOLD*0.7*2.5)</f>
        <v>612.49999999999989</v>
      </c>
      <c r="M33" s="86"/>
      <c r="N33" s="6" t="s">
        <v>0</v>
      </c>
    </row>
    <row r="34" spans="1:17" ht="15" customHeight="1" thickTop="1">
      <c r="A34" s="85"/>
      <c r="B34" s="25" t="s">
        <v>61</v>
      </c>
      <c r="C34" s="49"/>
      <c r="D34" s="50">
        <v>0</v>
      </c>
      <c r="E34" s="33"/>
      <c r="F34" s="131"/>
      <c r="G34" s="132"/>
      <c r="H34" s="133"/>
      <c r="I34" s="90" t="s">
        <v>0</v>
      </c>
      <c r="J34" s="75" t="s">
        <v>14</v>
      </c>
      <c r="K34" s="76"/>
      <c r="L34" s="114">
        <f>SUM((L24*L25)+(L26*L27)+(L28*L29)+TIX_FEES)</f>
        <v>13362.5</v>
      </c>
      <c r="M34" s="86"/>
      <c r="N34" s="6" t="s">
        <v>0</v>
      </c>
    </row>
    <row r="35" spans="1:17" ht="15" customHeight="1">
      <c r="A35" s="85"/>
      <c r="B35" s="25" t="s">
        <v>62</v>
      </c>
      <c r="C35" s="49"/>
      <c r="D35" s="50">
        <v>0</v>
      </c>
      <c r="E35" s="33"/>
      <c r="F35" s="25" t="s">
        <v>10</v>
      </c>
      <c r="G35" s="21"/>
      <c r="H35" s="121">
        <v>0</v>
      </c>
      <c r="I35" s="90" t="s">
        <v>0</v>
      </c>
      <c r="J35" s="25" t="s">
        <v>49</v>
      </c>
      <c r="K35" s="67">
        <v>0.03</v>
      </c>
      <c r="L35" s="17">
        <f>-(GROSS*K35)</f>
        <v>-400.875</v>
      </c>
      <c r="M35" s="86"/>
      <c r="N35" s="3"/>
    </row>
    <row r="36" spans="1:17" ht="15" customHeight="1">
      <c r="A36" s="85"/>
      <c r="B36" s="25" t="s">
        <v>63</v>
      </c>
      <c r="C36" s="49"/>
      <c r="D36" s="50">
        <v>0</v>
      </c>
      <c r="E36" s="33"/>
      <c r="F36" s="25" t="s">
        <v>15</v>
      </c>
      <c r="G36" s="21"/>
      <c r="H36" s="121">
        <v>0</v>
      </c>
      <c r="I36" s="90" t="s">
        <v>0</v>
      </c>
      <c r="J36" s="64" t="s">
        <v>16</v>
      </c>
      <c r="K36" s="65"/>
      <c r="L36" s="66">
        <f>SUM(GROSS+L35)</f>
        <v>12961.625</v>
      </c>
      <c r="M36" s="86"/>
      <c r="N36" t="s">
        <v>0</v>
      </c>
    </row>
    <row r="37" spans="1:17" ht="15" customHeight="1">
      <c r="A37" s="85"/>
      <c r="B37" s="25" t="s">
        <v>64</v>
      </c>
      <c r="C37" s="49"/>
      <c r="D37" s="50">
        <v>0</v>
      </c>
      <c r="E37" s="33"/>
      <c r="F37" s="25" t="s">
        <v>17</v>
      </c>
      <c r="G37" s="21"/>
      <c r="H37" s="121">
        <v>0</v>
      </c>
      <c r="I37" s="90" t="s">
        <v>0</v>
      </c>
      <c r="J37" s="25" t="s">
        <v>30</v>
      </c>
      <c r="K37" s="49"/>
      <c r="L37" s="17">
        <f>SUM(NET-H48)</f>
        <v>7761.625</v>
      </c>
      <c r="M37" s="86"/>
    </row>
    <row r="38" spans="1:17" ht="15" customHeight="1">
      <c r="A38" s="85"/>
      <c r="B38" s="25" t="s">
        <v>65</v>
      </c>
      <c r="C38" s="49"/>
      <c r="D38" s="50">
        <v>0</v>
      </c>
      <c r="E38" s="33"/>
      <c r="F38" s="25" t="s">
        <v>18</v>
      </c>
      <c r="G38" s="21"/>
      <c r="H38" s="121">
        <v>0</v>
      </c>
      <c r="I38" s="90" t="s">
        <v>0</v>
      </c>
      <c r="J38" s="25" t="s">
        <v>28</v>
      </c>
      <c r="K38" s="49"/>
      <c r="L38" s="68">
        <f>SUM(H48/(NET/(L25+L27+L29)))</f>
        <v>140.41449278157637</v>
      </c>
      <c r="M38" s="86"/>
    </row>
    <row r="39" spans="1:17" ht="15" customHeight="1">
      <c r="A39" s="85"/>
      <c r="B39" s="25" t="s">
        <v>66</v>
      </c>
      <c r="C39" s="49"/>
      <c r="D39" s="50">
        <v>0</v>
      </c>
      <c r="E39" s="33"/>
      <c r="F39" s="25" t="s">
        <v>19</v>
      </c>
      <c r="G39" s="21"/>
      <c r="H39" s="121">
        <v>0</v>
      </c>
      <c r="I39" s="90" t="s">
        <v>0</v>
      </c>
      <c r="J39" s="88"/>
      <c r="K39" s="88"/>
      <c r="L39" s="88"/>
      <c r="M39" s="86"/>
    </row>
    <row r="40" spans="1:17" ht="15" customHeight="1">
      <c r="A40" s="85"/>
      <c r="B40" s="25" t="s">
        <v>67</v>
      </c>
      <c r="C40" s="49"/>
      <c r="D40" s="50">
        <v>0</v>
      </c>
      <c r="E40" s="33"/>
      <c r="F40" s="25" t="s">
        <v>13</v>
      </c>
      <c r="G40" s="21" t="s">
        <v>35</v>
      </c>
      <c r="H40" s="121">
        <v>1000</v>
      </c>
      <c r="I40" s="90" t="s">
        <v>0</v>
      </c>
      <c r="J40" s="88"/>
      <c r="K40" s="88"/>
      <c r="L40" s="88"/>
      <c r="M40" s="86"/>
      <c r="N40" s="4" t="s">
        <v>0</v>
      </c>
      <c r="O40" s="4"/>
      <c r="P40" s="4"/>
      <c r="Q40" s="4"/>
    </row>
    <row r="41" spans="1:17" ht="15" customHeight="1">
      <c r="A41" s="85"/>
      <c r="B41" s="25" t="s">
        <v>68</v>
      </c>
      <c r="C41" s="49"/>
      <c r="D41" s="50">
        <v>0</v>
      </c>
      <c r="E41" s="33"/>
      <c r="F41" s="32"/>
      <c r="G41" s="90" t="s">
        <v>8</v>
      </c>
      <c r="H41" s="122"/>
      <c r="I41" s="90" t="s">
        <v>0</v>
      </c>
      <c r="J41" s="88"/>
      <c r="K41" s="88"/>
      <c r="L41" s="88"/>
      <c r="M41" s="86"/>
      <c r="N41" s="4" t="s">
        <v>0</v>
      </c>
      <c r="O41" s="4"/>
      <c r="P41" s="4"/>
      <c r="Q41" s="4"/>
    </row>
    <row r="42" spans="1:17" ht="15" customHeight="1">
      <c r="A42" s="85"/>
      <c r="B42" s="25" t="s">
        <v>69</v>
      </c>
      <c r="C42" s="49"/>
      <c r="D42" s="50">
        <v>0</v>
      </c>
      <c r="E42" s="33"/>
      <c r="F42" s="55" t="s">
        <v>9</v>
      </c>
      <c r="G42" s="95" t="s">
        <v>0</v>
      </c>
      <c r="H42" s="123">
        <f>SUM(H35:H41)</f>
        <v>1000</v>
      </c>
      <c r="I42" s="90" t="s">
        <v>0</v>
      </c>
      <c r="J42" s="88"/>
      <c r="K42" s="88"/>
      <c r="L42" s="88"/>
      <c r="M42" s="86"/>
      <c r="N42" s="4"/>
      <c r="O42" s="4" t="s">
        <v>0</v>
      </c>
      <c r="P42" s="4"/>
      <c r="Q42" s="4"/>
    </row>
    <row r="43" spans="1:17" ht="15" customHeight="1">
      <c r="A43" s="85"/>
      <c r="B43" s="25" t="s">
        <v>70</v>
      </c>
      <c r="C43" s="49"/>
      <c r="D43" s="50">
        <v>300</v>
      </c>
      <c r="E43" s="33"/>
      <c r="F43" s="57"/>
      <c r="G43" s="58" t="s">
        <v>0</v>
      </c>
      <c r="H43" s="124"/>
      <c r="I43" s="90" t="s">
        <v>0</v>
      </c>
      <c r="J43" s="88"/>
      <c r="K43" s="88"/>
      <c r="L43" s="88"/>
      <c r="M43" s="86"/>
      <c r="N43" s="4" t="s">
        <v>0</v>
      </c>
      <c r="O43" s="4"/>
      <c r="P43" s="4"/>
      <c r="Q43" s="4"/>
    </row>
    <row r="44" spans="1:17" ht="15" customHeight="1" thickBot="1">
      <c r="A44" s="85"/>
      <c r="B44" s="25" t="s">
        <v>71</v>
      </c>
      <c r="C44" s="49"/>
      <c r="D44" s="50">
        <v>1500</v>
      </c>
      <c r="E44" s="33"/>
      <c r="F44" s="88"/>
      <c r="G44" s="88"/>
      <c r="H44" s="88"/>
      <c r="I44" s="90" t="s">
        <v>0</v>
      </c>
      <c r="J44" s="88"/>
      <c r="K44" s="88"/>
      <c r="L44" s="88"/>
      <c r="M44" s="86"/>
      <c r="N44" s="4" t="s">
        <v>0</v>
      </c>
      <c r="O44" s="4"/>
      <c r="P44" s="4"/>
      <c r="Q44" s="4"/>
    </row>
    <row r="45" spans="1:17" ht="15" customHeight="1" thickTop="1" thickBot="1">
      <c r="A45" s="85"/>
      <c r="B45" s="25" t="s">
        <v>72</v>
      </c>
      <c r="C45" s="49"/>
      <c r="D45" s="50">
        <v>0</v>
      </c>
      <c r="E45" s="33"/>
      <c r="F45" s="128" t="s">
        <v>22</v>
      </c>
      <c r="G45" s="135"/>
      <c r="H45" s="136"/>
      <c r="I45" s="90" t="s">
        <v>0</v>
      </c>
      <c r="J45" s="88"/>
      <c r="K45" s="88"/>
      <c r="L45" s="88"/>
      <c r="M45" s="86"/>
      <c r="N45" s="4"/>
      <c r="O45" s="4" t="s">
        <v>0</v>
      </c>
      <c r="P45" s="4"/>
      <c r="Q45" s="4"/>
    </row>
    <row r="46" spans="1:17" ht="15" customHeight="1" thickTop="1">
      <c r="A46" s="85"/>
      <c r="B46" s="25" t="s">
        <v>73</v>
      </c>
      <c r="C46" s="49"/>
      <c r="D46" s="50">
        <v>0</v>
      </c>
      <c r="E46" s="33"/>
      <c r="F46" s="26"/>
      <c r="G46" s="27"/>
      <c r="H46" s="48"/>
      <c r="I46" s="90" t="s">
        <v>0</v>
      </c>
      <c r="J46" s="88"/>
      <c r="K46" s="88"/>
      <c r="L46" s="88"/>
      <c r="M46" s="86"/>
      <c r="N46" s="4"/>
      <c r="O46" s="4" t="s">
        <v>0</v>
      </c>
      <c r="P46" s="4"/>
      <c r="Q46" s="4"/>
    </row>
    <row r="47" spans="1:17" ht="15" customHeight="1">
      <c r="A47" s="85"/>
      <c r="B47" s="25" t="s">
        <v>74</v>
      </c>
      <c r="C47" s="49"/>
      <c r="D47" s="50">
        <v>0</v>
      </c>
      <c r="E47" s="33"/>
      <c r="F47" s="72" t="s">
        <v>29</v>
      </c>
      <c r="G47" s="73"/>
      <c r="H47" s="74">
        <f>SUM(GEN_EXP+ADV_EXP)</f>
        <v>5200</v>
      </c>
      <c r="I47" s="90" t="s">
        <v>0</v>
      </c>
      <c r="J47" s="88"/>
      <c r="K47" s="88"/>
      <c r="L47" s="88"/>
      <c r="M47" s="86"/>
      <c r="N47" s="4"/>
      <c r="O47" s="4" t="s">
        <v>0</v>
      </c>
      <c r="P47" s="4" t="s">
        <v>0</v>
      </c>
      <c r="Q47" s="4"/>
    </row>
    <row r="48" spans="1:17" ht="15" customHeight="1">
      <c r="A48" s="85"/>
      <c r="B48" s="25" t="s">
        <v>75</v>
      </c>
      <c r="C48" s="49"/>
      <c r="D48" s="50">
        <v>0</v>
      </c>
      <c r="E48" s="33"/>
      <c r="F48" s="78" t="s">
        <v>7</v>
      </c>
      <c r="G48" s="79"/>
      <c r="H48" s="80">
        <f>SUM(H47+ACT_GUA)</f>
        <v>5200</v>
      </c>
      <c r="I48" s="119"/>
      <c r="J48" s="119"/>
      <c r="K48" s="119"/>
      <c r="L48" s="119"/>
      <c r="M48" s="86"/>
      <c r="N48" s="3"/>
      <c r="O48" s="5" t="s">
        <v>0</v>
      </c>
      <c r="P48" s="3"/>
      <c r="Q48" s="3"/>
    </row>
    <row r="49" spans="1:17" ht="15" customHeight="1">
      <c r="A49" s="85"/>
      <c r="B49" s="25" t="s">
        <v>76</v>
      </c>
      <c r="C49" s="49" t="s">
        <v>0</v>
      </c>
      <c r="D49" s="50">
        <v>0</v>
      </c>
      <c r="E49" s="33"/>
      <c r="F49" s="88"/>
      <c r="G49" s="88"/>
      <c r="H49" s="88"/>
      <c r="I49" s="90" t="s">
        <v>0</v>
      </c>
      <c r="J49" s="88"/>
      <c r="K49" s="88"/>
      <c r="L49" s="88"/>
      <c r="M49" s="86"/>
      <c r="N49" s="81" t="s">
        <v>0</v>
      </c>
      <c r="O49" s="6" t="s">
        <v>0</v>
      </c>
      <c r="P49" s="3"/>
      <c r="Q49" s="3"/>
    </row>
    <row r="50" spans="1:17" ht="15" customHeight="1">
      <c r="A50" s="85"/>
      <c r="B50" s="25" t="s">
        <v>77</v>
      </c>
      <c r="C50" s="49"/>
      <c r="D50" s="50">
        <v>0</v>
      </c>
      <c r="E50" s="33"/>
      <c r="F50" s="88"/>
      <c r="G50" s="88"/>
      <c r="H50" s="88"/>
      <c r="I50" s="120"/>
      <c r="J50" s="120"/>
      <c r="K50" s="120"/>
      <c r="L50" s="120"/>
      <c r="M50" s="86"/>
    </row>
    <row r="51" spans="1:17" ht="15" customHeight="1">
      <c r="A51" s="85"/>
      <c r="B51" s="25" t="s">
        <v>78</v>
      </c>
      <c r="C51" s="49"/>
      <c r="D51" s="50">
        <v>0</v>
      </c>
      <c r="E51" s="33"/>
      <c r="F51" s="88"/>
      <c r="G51" s="88"/>
      <c r="H51" s="88"/>
      <c r="I51" s="90" t="s">
        <v>0</v>
      </c>
      <c r="J51" s="88"/>
      <c r="K51" s="88"/>
      <c r="L51" s="88"/>
      <c r="M51" s="86"/>
    </row>
    <row r="52" spans="1:17" ht="15" customHeight="1">
      <c r="A52" s="85"/>
      <c r="B52" s="25" t="s">
        <v>24</v>
      </c>
      <c r="C52" s="49"/>
      <c r="D52" s="50">
        <v>0</v>
      </c>
      <c r="E52" s="33"/>
      <c r="F52" s="118" t="s">
        <v>33</v>
      </c>
      <c r="G52" s="119"/>
      <c r="H52" s="119"/>
      <c r="I52" s="90" t="s">
        <v>0</v>
      </c>
      <c r="J52" s="88"/>
      <c r="K52" s="88"/>
      <c r="L52" s="88"/>
      <c r="M52" s="86"/>
    </row>
    <row r="53" spans="1:17" ht="15" customHeight="1">
      <c r="A53" s="85"/>
      <c r="B53" s="25" t="s">
        <v>24</v>
      </c>
      <c r="C53" s="49"/>
      <c r="D53" s="50">
        <v>0</v>
      </c>
      <c r="E53" s="33"/>
      <c r="F53" s="88"/>
      <c r="G53" s="88"/>
      <c r="H53" s="88"/>
      <c r="I53" s="90" t="s">
        <v>0</v>
      </c>
      <c r="J53" s="88"/>
      <c r="K53" s="88"/>
      <c r="L53" s="88"/>
      <c r="M53" s="86"/>
    </row>
    <row r="54" spans="1:17" ht="15" customHeight="1">
      <c r="A54" s="85"/>
      <c r="B54" s="25" t="s">
        <v>24</v>
      </c>
      <c r="C54" s="49"/>
      <c r="D54" s="50">
        <v>0</v>
      </c>
      <c r="E54" s="33"/>
      <c r="F54" s="134" t="s">
        <v>47</v>
      </c>
      <c r="G54" s="134"/>
      <c r="H54" s="134"/>
      <c r="I54" s="90" t="s">
        <v>0</v>
      </c>
      <c r="J54" s="88"/>
      <c r="K54" s="88"/>
      <c r="L54" s="88"/>
      <c r="M54" s="86"/>
    </row>
    <row r="55" spans="1:17" ht="15" customHeight="1">
      <c r="A55" s="85"/>
      <c r="B55" s="25" t="s">
        <v>24</v>
      </c>
      <c r="C55" s="49"/>
      <c r="D55" s="50">
        <v>0</v>
      </c>
      <c r="E55" s="33"/>
      <c r="F55" s="134"/>
      <c r="G55" s="134"/>
      <c r="H55" s="134"/>
      <c r="I55" s="90" t="s">
        <v>0</v>
      </c>
      <c r="J55" s="88"/>
      <c r="K55" s="88"/>
      <c r="L55" s="88"/>
      <c r="M55" s="86"/>
    </row>
    <row r="56" spans="1:17" ht="15" customHeight="1">
      <c r="A56" s="85"/>
      <c r="B56" s="25" t="s">
        <v>24</v>
      </c>
      <c r="C56" s="49"/>
      <c r="D56" s="50">
        <v>0</v>
      </c>
      <c r="E56" s="33"/>
      <c r="F56" s="88"/>
      <c r="G56" s="88"/>
      <c r="H56" s="88"/>
      <c r="I56" s="90" t="s">
        <v>0</v>
      </c>
      <c r="J56" s="88"/>
      <c r="K56" s="88"/>
      <c r="L56" s="88"/>
      <c r="M56" s="91"/>
      <c r="N56" s="1"/>
    </row>
    <row r="57" spans="1:17" ht="15" customHeight="1">
      <c r="A57" s="85"/>
      <c r="B57" s="25" t="s">
        <v>24</v>
      </c>
      <c r="C57" s="21"/>
      <c r="D57" s="69">
        <v>0</v>
      </c>
      <c r="E57" s="33"/>
      <c r="F57" s="88"/>
      <c r="G57" s="88"/>
      <c r="H57" s="88"/>
      <c r="I57" s="90" t="s">
        <v>0</v>
      </c>
      <c r="J57" s="88"/>
      <c r="K57" s="88"/>
      <c r="L57" s="88"/>
      <c r="M57" s="91"/>
      <c r="N57" s="1"/>
    </row>
    <row r="58" spans="1:17" ht="15" customHeight="1">
      <c r="A58" s="85"/>
      <c r="B58" s="70" t="s">
        <v>0</v>
      </c>
      <c r="C58" s="90"/>
      <c r="D58" s="24" t="s">
        <v>0</v>
      </c>
      <c r="E58" s="33"/>
      <c r="F58" s="88"/>
      <c r="G58" s="88"/>
      <c r="H58" s="88"/>
      <c r="I58" s="90" t="s">
        <v>0</v>
      </c>
      <c r="J58" s="88"/>
      <c r="K58" s="88"/>
      <c r="L58" s="88"/>
      <c r="M58" s="91"/>
      <c r="N58" s="1"/>
    </row>
    <row r="59" spans="1:17" ht="15" customHeight="1">
      <c r="A59" s="85"/>
      <c r="B59" s="32"/>
      <c r="C59" s="33"/>
      <c r="D59" s="54"/>
      <c r="E59" s="33"/>
      <c r="F59" s="88"/>
      <c r="G59" s="88"/>
      <c r="H59" s="88"/>
      <c r="I59" s="90" t="s">
        <v>0</v>
      </c>
      <c r="J59" s="88"/>
      <c r="K59" s="88"/>
      <c r="L59" s="88"/>
      <c r="M59" s="91"/>
      <c r="N59" s="1"/>
    </row>
    <row r="60" spans="1:17" ht="15" customHeight="1">
      <c r="A60" s="85"/>
      <c r="B60" s="70" t="s">
        <v>0</v>
      </c>
      <c r="C60" s="95" t="s">
        <v>9</v>
      </c>
      <c r="D60" s="56">
        <f>SUM(D23:D57)</f>
        <v>4200</v>
      </c>
      <c r="E60" s="33"/>
      <c r="F60" s="88"/>
      <c r="G60" s="88"/>
      <c r="H60" s="88"/>
      <c r="I60" s="90" t="s">
        <v>0</v>
      </c>
      <c r="J60" s="88"/>
      <c r="K60" s="88"/>
      <c r="L60" s="88"/>
      <c r="M60" s="91"/>
      <c r="N60" s="1"/>
    </row>
    <row r="61" spans="1:17" ht="15" customHeight="1">
      <c r="A61" s="85"/>
      <c r="B61" s="57"/>
      <c r="C61" s="58"/>
      <c r="D61" s="59"/>
      <c r="E61" s="33"/>
      <c r="F61" s="88"/>
      <c r="G61" s="88"/>
      <c r="H61" s="88"/>
      <c r="I61" s="90" t="s">
        <v>0</v>
      </c>
      <c r="J61" s="88"/>
      <c r="K61" s="88"/>
      <c r="L61" s="88"/>
      <c r="M61" s="91"/>
      <c r="N61" s="1"/>
    </row>
    <row r="62" spans="1:17" ht="15" customHeight="1">
      <c r="A62" s="85"/>
      <c r="B62" s="3"/>
      <c r="C62" s="3"/>
      <c r="D62" s="3"/>
      <c r="E62" s="33"/>
      <c r="F62" s="88"/>
      <c r="G62" s="88"/>
      <c r="H62" s="88"/>
      <c r="I62" s="90" t="s">
        <v>0</v>
      </c>
      <c r="J62" s="88"/>
      <c r="K62" s="88"/>
      <c r="L62" s="88"/>
      <c r="M62" s="91"/>
      <c r="N62" s="1"/>
    </row>
    <row r="63" spans="1:17" ht="15" customHeight="1">
      <c r="A63" s="85"/>
      <c r="B63" s="3"/>
      <c r="C63" s="3"/>
      <c r="D63" s="3"/>
      <c r="E63" s="33"/>
      <c r="F63" s="88"/>
      <c r="G63" s="88"/>
      <c r="H63" s="88"/>
      <c r="I63" s="90" t="s">
        <v>0</v>
      </c>
      <c r="J63" s="88"/>
      <c r="K63" s="88"/>
      <c r="L63" s="88"/>
      <c r="M63" s="91"/>
      <c r="N63" s="1"/>
    </row>
    <row r="64" spans="1:17" ht="15" customHeight="1" thickBot="1">
      <c r="A64" s="96"/>
      <c r="B64" s="97"/>
      <c r="C64" s="97"/>
      <c r="D64" s="97"/>
      <c r="E64" s="98"/>
      <c r="F64" s="97"/>
      <c r="G64" s="97"/>
      <c r="H64" s="97"/>
      <c r="I64" s="97" t="s">
        <v>0</v>
      </c>
      <c r="J64" s="97"/>
      <c r="K64" s="97"/>
      <c r="L64" s="97"/>
      <c r="M64" s="99"/>
      <c r="N64" s="1"/>
    </row>
    <row r="65" spans="2:12" ht="13" thickTop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>
      <c r="B66" s="7"/>
      <c r="C66" s="7"/>
      <c r="D66" s="7"/>
      <c r="E66" s="71"/>
      <c r="F66" s="7"/>
      <c r="G66" s="7"/>
      <c r="H66" s="7"/>
      <c r="I66" s="7"/>
      <c r="J66" s="7"/>
      <c r="K66" s="7"/>
      <c r="L66" s="7"/>
    </row>
    <row r="67" spans="2:12">
      <c r="B67" s="7"/>
      <c r="C67" s="7"/>
      <c r="D67" s="71"/>
      <c r="E67" s="7"/>
      <c r="F67" s="7"/>
      <c r="G67" s="7"/>
      <c r="H67" s="7"/>
      <c r="I67" s="7"/>
      <c r="J67" s="7"/>
      <c r="K67" s="7"/>
      <c r="L67" s="7"/>
    </row>
    <row r="68" spans="2:12">
      <c r="B68" s="71"/>
      <c r="C68" s="71"/>
      <c r="D68" s="71"/>
      <c r="E68" s="7"/>
      <c r="F68" s="7"/>
      <c r="G68" s="7"/>
      <c r="H68" s="7"/>
      <c r="I68" s="7"/>
      <c r="J68" s="7"/>
      <c r="K68" s="7"/>
      <c r="L68" s="7"/>
    </row>
    <row r="69" spans="2:12">
      <c r="B69" s="7"/>
      <c r="C69" s="7"/>
      <c r="D69" s="71"/>
      <c r="E69" s="7"/>
      <c r="F69" s="7"/>
      <c r="G69" s="7"/>
      <c r="H69" s="7"/>
      <c r="I69" s="7"/>
      <c r="J69" s="7"/>
      <c r="K69" s="7"/>
      <c r="L69" s="7"/>
    </row>
    <row r="70" spans="2:12">
      <c r="B70" s="7"/>
      <c r="C70" s="7"/>
      <c r="D70" s="71"/>
      <c r="E70" s="7"/>
      <c r="F70" s="7"/>
      <c r="G70" s="7"/>
      <c r="H70" s="7"/>
      <c r="I70" s="7"/>
      <c r="J70" s="7"/>
      <c r="K70" s="7"/>
      <c r="L70" s="7"/>
    </row>
    <row r="71" spans="2:12">
      <c r="B71" s="7"/>
      <c r="C71" s="7"/>
      <c r="D71" s="71"/>
      <c r="E71" s="7"/>
      <c r="F71" s="7"/>
      <c r="G71" s="7"/>
      <c r="H71" s="7"/>
      <c r="I71" s="7"/>
      <c r="J71" s="7"/>
      <c r="K71" s="7"/>
      <c r="L71" s="7"/>
    </row>
    <row r="72" spans="2:12">
      <c r="B72" s="7"/>
      <c r="C72" s="7"/>
      <c r="D72" s="71"/>
      <c r="E72" s="7"/>
      <c r="F72" s="7"/>
      <c r="G72" s="7"/>
      <c r="H72" s="7"/>
      <c r="I72" s="7"/>
      <c r="J72" s="7"/>
      <c r="K72" s="7"/>
      <c r="L72" s="7"/>
    </row>
    <row r="73" spans="2:12">
      <c r="B73" s="7"/>
      <c r="C73" s="7"/>
      <c r="D73" s="71"/>
      <c r="E73" s="7"/>
      <c r="F73" s="7"/>
      <c r="G73" s="7"/>
      <c r="H73" s="7"/>
      <c r="I73" s="7"/>
      <c r="J73" s="7"/>
      <c r="K73" s="7"/>
      <c r="L73" s="7"/>
    </row>
    <row r="74" spans="2:12">
      <c r="B74" s="7"/>
      <c r="C74" s="7"/>
      <c r="D74" s="71"/>
      <c r="E74" s="7"/>
      <c r="F74" s="7"/>
      <c r="G74" s="7"/>
      <c r="H74" s="7"/>
      <c r="I74" s="7"/>
      <c r="J74" s="7"/>
      <c r="K74" s="7"/>
      <c r="L74" s="7"/>
    </row>
    <row r="75" spans="2:12">
      <c r="B75" s="7"/>
      <c r="C75" s="7"/>
      <c r="D75" s="71"/>
      <c r="E75" s="7"/>
      <c r="F75" s="7"/>
      <c r="G75" s="7"/>
      <c r="H75" s="7"/>
      <c r="I75" s="7"/>
      <c r="J75" s="7"/>
      <c r="K75" s="7"/>
      <c r="L75" s="7"/>
    </row>
    <row r="76" spans="2:12">
      <c r="B76" s="7"/>
      <c r="C76" s="7"/>
      <c r="D76" s="71"/>
      <c r="E76" s="7"/>
      <c r="F76" s="7"/>
      <c r="G76" s="7"/>
      <c r="H76" s="7"/>
      <c r="I76" s="7"/>
      <c r="J76" s="7"/>
      <c r="K76" s="7"/>
      <c r="L76" s="7"/>
    </row>
    <row r="77" spans="2:12">
      <c r="B77" s="7"/>
      <c r="C77" s="7"/>
      <c r="D77" s="71"/>
      <c r="E77" s="7"/>
      <c r="F77" s="7"/>
      <c r="G77" s="7"/>
      <c r="H77" s="7"/>
      <c r="I77" s="7"/>
      <c r="J77" s="7"/>
      <c r="K77" s="7"/>
      <c r="L77" s="7"/>
    </row>
    <row r="78" spans="2:12">
      <c r="B78" s="7"/>
      <c r="C78" s="7"/>
      <c r="D78" s="71"/>
      <c r="E78" s="7"/>
      <c r="F78" s="7"/>
      <c r="G78" s="7"/>
      <c r="H78" s="7"/>
      <c r="I78" s="7"/>
      <c r="J78" s="7"/>
      <c r="K78" s="7"/>
      <c r="L78" s="7"/>
    </row>
    <row r="79" spans="2:12">
      <c r="B79" s="7"/>
      <c r="C79" s="7"/>
      <c r="D79" s="71"/>
      <c r="E79" s="7"/>
      <c r="F79" s="7"/>
      <c r="G79" s="7"/>
      <c r="H79" s="7"/>
      <c r="I79" s="7"/>
      <c r="J79" s="7"/>
      <c r="K79" s="7"/>
      <c r="L79" s="7"/>
    </row>
    <row r="80" spans="2:12">
      <c r="B80" s="7"/>
      <c r="C80" s="7"/>
      <c r="D80" s="71"/>
      <c r="E80" s="7"/>
      <c r="F80" s="7"/>
      <c r="G80" s="7"/>
      <c r="H80" s="7"/>
      <c r="I80" s="7"/>
      <c r="J80" s="7"/>
      <c r="K80" s="7"/>
      <c r="L80" s="7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</sheetData>
  <mergeCells count="7">
    <mergeCell ref="B21:D21"/>
    <mergeCell ref="F33:H33"/>
    <mergeCell ref="J21:L21"/>
    <mergeCell ref="F34:H34"/>
    <mergeCell ref="F54:H55"/>
    <mergeCell ref="F45:H45"/>
    <mergeCell ref="F21:H21"/>
  </mergeCells>
  <phoneticPr fontId="0" type="noConversion"/>
  <pageMargins left="0.7" right="0.7" top="0.75" bottom="0.75" header="0.3" footer="0.3"/>
  <pageSetup scale="69" orientation="portrait" r:id="rId1"/>
  <headerFooter alignWithMargins="0">
    <oddFooter>&amp;CCreated by Blake Wigdahl, Process Curiosity.  Questions contact :  blake@processcuriosity.com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PRO FORMA</vt:lpstr>
      <vt:lpstr>ACT_GUA</vt:lpstr>
      <vt:lpstr>ACT_PC</vt:lpstr>
      <vt:lpstr>ACT_PROD</vt:lpstr>
      <vt:lpstr>ADV_EXP</vt:lpstr>
      <vt:lpstr>GEN_EXP</vt:lpstr>
      <vt:lpstr>GROSS</vt:lpstr>
      <vt:lpstr>GUA_EXP</vt:lpstr>
      <vt:lpstr>NET</vt:lpstr>
      <vt:lpstr>'PRO FORMA'!Print_Area</vt:lpstr>
      <vt:lpstr>Print_Area_MI</vt:lpstr>
      <vt:lpstr>PROFIT_LOSS</vt:lpstr>
      <vt:lpstr>TIX_FEES</vt:lpstr>
      <vt:lpstr>TIX_SOLD</vt:lpstr>
      <vt:lpstr>TOT_ATTEN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Victoria Garvin</cp:lastModifiedBy>
  <cp:lastPrinted>2022-05-10T22:32:34Z</cp:lastPrinted>
  <dcterms:created xsi:type="dcterms:W3CDTF">2002-04-17T20:31:31Z</dcterms:created>
  <dcterms:modified xsi:type="dcterms:W3CDTF">2022-08-02T17:02:57Z</dcterms:modified>
</cp:coreProperties>
</file>